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wsfsu01\zaop_wspolny\Archiwum\Beata\Postępowania do 130 000,-zł netto\2025\4.Pu.2025 - Dostawa środków czystości w dwóch pakietach\"/>
    </mc:Choice>
  </mc:AlternateContent>
  <xr:revisionPtr revIDLastSave="0" documentId="13_ncr:1_{7D23D044-2F4D-431D-9154-2B8431E078EF}" xr6:coauthVersionLast="47" xr6:coauthVersionMax="47" xr10:uidLastSave="{00000000-0000-0000-0000-000000000000}"/>
  <bookViews>
    <workbookView xWindow="-120" yWindow="-120" windowWidth="29040" windowHeight="15720" xr2:uid="{6ED5C8B3-6215-417A-AFBE-BC1BC9CAADBF}"/>
  </bookViews>
  <sheets>
    <sheet name="Pakiet nr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7" i="1" l="1"/>
  <c r="Q37" i="1" s="1"/>
  <c r="R37" i="1" s="1"/>
  <c r="L37" i="1"/>
  <c r="I37" i="1"/>
  <c r="J37" i="1" s="1"/>
  <c r="H37" i="1"/>
  <c r="P36" i="1"/>
  <c r="L36" i="1"/>
  <c r="M36" i="1" s="1"/>
  <c r="N36" i="1" s="1"/>
  <c r="H36" i="1"/>
  <c r="I35" i="1" s="1"/>
  <c r="J35" i="1" s="1"/>
  <c r="P35" i="1"/>
  <c r="L35" i="1"/>
  <c r="M35" i="1" s="1"/>
  <c r="H35" i="1"/>
  <c r="I34" i="1" s="1"/>
  <c r="J34" i="1" s="1"/>
  <c r="P34" i="1"/>
  <c r="L34" i="1"/>
  <c r="H34" i="1"/>
  <c r="P33" i="1"/>
  <c r="Q33" i="1" s="1"/>
  <c r="R33" i="1" s="1"/>
  <c r="L33" i="1"/>
  <c r="H33" i="1"/>
  <c r="P32" i="1"/>
  <c r="Q32" i="1" s="1"/>
  <c r="L32" i="1"/>
  <c r="M32" i="1" s="1"/>
  <c r="N32" i="1" s="1"/>
  <c r="H32" i="1"/>
  <c r="P31" i="1"/>
  <c r="L31" i="1"/>
  <c r="M31" i="1" s="1"/>
  <c r="H31" i="1"/>
  <c r="I31" i="1" s="1"/>
  <c r="J31" i="1" s="1"/>
  <c r="P30" i="1"/>
  <c r="L30" i="1"/>
  <c r="H30" i="1"/>
  <c r="I30" i="1" s="1"/>
  <c r="P29" i="1"/>
  <c r="Q29" i="1" s="1"/>
  <c r="R29" i="1" s="1"/>
  <c r="L29" i="1"/>
  <c r="H29" i="1"/>
  <c r="P28" i="1"/>
  <c r="Q28" i="1" s="1"/>
  <c r="L28" i="1"/>
  <c r="M28" i="1" s="1"/>
  <c r="N28" i="1" s="1"/>
  <c r="H28" i="1"/>
  <c r="P27" i="1"/>
  <c r="L27" i="1"/>
  <c r="M27" i="1" s="1"/>
  <c r="H27" i="1"/>
  <c r="I27" i="1" s="1"/>
  <c r="J27" i="1" s="1"/>
  <c r="P26" i="1"/>
  <c r="L26" i="1"/>
  <c r="H26" i="1"/>
  <c r="P25" i="1"/>
  <c r="Q25" i="1" s="1"/>
  <c r="R25" i="1" s="1"/>
  <c r="L25" i="1"/>
  <c r="H25" i="1"/>
  <c r="P24" i="1"/>
  <c r="L24" i="1"/>
  <c r="M24" i="1" s="1"/>
  <c r="N24" i="1" s="1"/>
  <c r="H24" i="1"/>
  <c r="P23" i="1"/>
  <c r="L23" i="1"/>
  <c r="H23" i="1"/>
  <c r="I23" i="1" s="1"/>
  <c r="J23" i="1" s="1"/>
  <c r="P22" i="1"/>
  <c r="L22" i="1"/>
  <c r="H22" i="1"/>
  <c r="P21" i="1"/>
  <c r="Q21" i="1" s="1"/>
  <c r="R21" i="1" s="1"/>
  <c r="L21" i="1"/>
  <c r="H21" i="1"/>
  <c r="P20" i="1"/>
  <c r="Q20" i="1" s="1"/>
  <c r="L20" i="1"/>
  <c r="M20" i="1" s="1"/>
  <c r="N20" i="1" s="1"/>
  <c r="H20" i="1"/>
  <c r="P19" i="1"/>
  <c r="L19" i="1"/>
  <c r="H19" i="1"/>
  <c r="I19" i="1" s="1"/>
  <c r="J19" i="1" s="1"/>
  <c r="P18" i="1"/>
  <c r="L18" i="1"/>
  <c r="H18" i="1"/>
  <c r="P17" i="1"/>
  <c r="Q17" i="1" s="1"/>
  <c r="R17" i="1" s="1"/>
  <c r="L17" i="1"/>
  <c r="H17" i="1"/>
  <c r="P16" i="1"/>
  <c r="L16" i="1"/>
  <c r="M16" i="1" s="1"/>
  <c r="N16" i="1" s="1"/>
  <c r="H16" i="1"/>
  <c r="P15" i="1"/>
  <c r="L15" i="1"/>
  <c r="M15" i="1" s="1"/>
  <c r="H15" i="1"/>
  <c r="I15" i="1" s="1"/>
  <c r="J15" i="1" s="1"/>
  <c r="P14" i="1"/>
  <c r="L14" i="1"/>
  <c r="H14" i="1"/>
  <c r="I14" i="1" s="1"/>
  <c r="P13" i="1"/>
  <c r="Q13" i="1" s="1"/>
  <c r="R13" i="1" s="1"/>
  <c r="L13" i="1"/>
  <c r="H13" i="1"/>
  <c r="P12" i="1"/>
  <c r="L12" i="1"/>
  <c r="M12" i="1" s="1"/>
  <c r="N12" i="1" s="1"/>
  <c r="H12" i="1"/>
  <c r="P11" i="1"/>
  <c r="L11" i="1"/>
  <c r="H11" i="1"/>
  <c r="I11" i="1" s="1"/>
  <c r="J11" i="1" s="1"/>
  <c r="P10" i="1"/>
  <c r="L10" i="1"/>
  <c r="H10" i="1"/>
  <c r="P9" i="1"/>
  <c r="Q9" i="1" s="1"/>
  <c r="R9" i="1" s="1"/>
  <c r="L9" i="1"/>
  <c r="H9" i="1"/>
  <c r="P8" i="1"/>
  <c r="Q8" i="1" s="1"/>
  <c r="L8" i="1"/>
  <c r="M8" i="1" s="1"/>
  <c r="N8" i="1" s="1"/>
  <c r="H8" i="1"/>
  <c r="P7" i="1"/>
  <c r="L7" i="1"/>
  <c r="M7" i="1" s="1"/>
  <c r="H7" i="1"/>
  <c r="I7" i="1" s="1"/>
  <c r="J7" i="1" s="1"/>
  <c r="P6" i="1"/>
  <c r="L6" i="1"/>
  <c r="H6" i="1"/>
  <c r="I6" i="1" s="1"/>
  <c r="R12" i="1" l="1"/>
  <c r="R16" i="1"/>
  <c r="R24" i="1"/>
  <c r="R22" i="1"/>
  <c r="N9" i="1"/>
  <c r="N26" i="1"/>
  <c r="H39" i="1"/>
  <c r="I18" i="1"/>
  <c r="J18" i="1" s="1"/>
  <c r="L39" i="1"/>
  <c r="I10" i="1"/>
  <c r="J10" i="1" s="1"/>
  <c r="M11" i="1"/>
  <c r="N11" i="1" s="1"/>
  <c r="Q12" i="1"/>
  <c r="Q16" i="1"/>
  <c r="M19" i="1"/>
  <c r="N19" i="1" s="1"/>
  <c r="I22" i="1"/>
  <c r="J22" i="1" s="1"/>
  <c r="M23" i="1"/>
  <c r="N23" i="1" s="1"/>
  <c r="Q24" i="1"/>
  <c r="I26" i="1"/>
  <c r="J26" i="1" s="1"/>
  <c r="Q36" i="1"/>
  <c r="R36" i="1" s="1"/>
  <c r="J6" i="1"/>
  <c r="N7" i="1"/>
  <c r="R8" i="1"/>
  <c r="J14" i="1"/>
  <c r="N15" i="1"/>
  <c r="R20" i="1"/>
  <c r="N27" i="1"/>
  <c r="R28" i="1"/>
  <c r="J30" i="1"/>
  <c r="N31" i="1"/>
  <c r="R32" i="1"/>
  <c r="N35" i="1"/>
  <c r="P39" i="1"/>
  <c r="M6" i="1"/>
  <c r="N6" i="1" s="1"/>
  <c r="Q7" i="1"/>
  <c r="R7" i="1" s="1"/>
  <c r="I9" i="1"/>
  <c r="J9" i="1" s="1"/>
  <c r="M10" i="1"/>
  <c r="N10" i="1" s="1"/>
  <c r="Q11" i="1"/>
  <c r="R11" i="1" s="1"/>
  <c r="I13" i="1"/>
  <c r="J13" i="1" s="1"/>
  <c r="M14" i="1"/>
  <c r="N14" i="1" s="1"/>
  <c r="Q15" i="1"/>
  <c r="R15" i="1" s="1"/>
  <c r="I17" i="1"/>
  <c r="J17" i="1" s="1"/>
  <c r="M18" i="1"/>
  <c r="N18" i="1" s="1"/>
  <c r="Q19" i="1"/>
  <c r="R19" i="1" s="1"/>
  <c r="I21" i="1"/>
  <c r="J21" i="1" s="1"/>
  <c r="M22" i="1"/>
  <c r="N22" i="1" s="1"/>
  <c r="Q23" i="1"/>
  <c r="R23" i="1" s="1"/>
  <c r="I25" i="1"/>
  <c r="J25" i="1" s="1"/>
  <c r="M26" i="1"/>
  <c r="Q27" i="1"/>
  <c r="R27" i="1" s="1"/>
  <c r="I29" i="1"/>
  <c r="J29" i="1" s="1"/>
  <c r="M30" i="1"/>
  <c r="N30" i="1" s="1"/>
  <c r="Q31" i="1"/>
  <c r="R31" i="1" s="1"/>
  <c r="I33" i="1"/>
  <c r="J33" i="1" s="1"/>
  <c r="M34" i="1"/>
  <c r="N34" i="1" s="1"/>
  <c r="Q35" i="1"/>
  <c r="R35" i="1" s="1"/>
  <c r="Q6" i="1"/>
  <c r="R6" i="1" s="1"/>
  <c r="I8" i="1"/>
  <c r="J8" i="1" s="1"/>
  <c r="M9" i="1"/>
  <c r="Q10" i="1"/>
  <c r="R10" i="1" s="1"/>
  <c r="I12" i="1"/>
  <c r="J12" i="1" s="1"/>
  <c r="M13" i="1"/>
  <c r="N13" i="1" s="1"/>
  <c r="Q14" i="1"/>
  <c r="R14" i="1" s="1"/>
  <c r="I16" i="1"/>
  <c r="J16" i="1" s="1"/>
  <c r="M17" i="1"/>
  <c r="N17" i="1" s="1"/>
  <c r="Q18" i="1"/>
  <c r="R18" i="1" s="1"/>
  <c r="I20" i="1"/>
  <c r="J20" i="1" s="1"/>
  <c r="M21" i="1"/>
  <c r="N21" i="1" s="1"/>
  <c r="Q22" i="1"/>
  <c r="I24" i="1"/>
  <c r="J24" i="1" s="1"/>
  <c r="M25" i="1"/>
  <c r="N25" i="1" s="1"/>
  <c r="Q26" i="1"/>
  <c r="R26" i="1" s="1"/>
  <c r="I28" i="1"/>
  <c r="J28" i="1" s="1"/>
  <c r="M29" i="1"/>
  <c r="N29" i="1" s="1"/>
  <c r="Q30" i="1"/>
  <c r="R30" i="1" s="1"/>
  <c r="I32" i="1"/>
  <c r="J32" i="1" s="1"/>
  <c r="M33" i="1"/>
  <c r="N33" i="1" s="1"/>
  <c r="Q34" i="1"/>
  <c r="R34" i="1" s="1"/>
  <c r="I36" i="1"/>
  <c r="J36" i="1" s="1"/>
  <c r="M37" i="1"/>
  <c r="N37" i="1" s="1"/>
  <c r="N41" i="1" l="1"/>
  <c r="J43" i="1"/>
  <c r="J44" i="1" s="1"/>
  <c r="R41" i="1"/>
  <c r="I40" i="1"/>
  <c r="M40" i="1"/>
  <c r="Q40" i="1"/>
  <c r="J41" i="1"/>
</calcChain>
</file>

<file path=xl/sharedStrings.xml><?xml version="1.0" encoding="utf-8"?>
<sst xmlns="http://schemas.openxmlformats.org/spreadsheetml/2006/main" count="197" uniqueCount="149">
  <si>
    <t>L.p.</t>
  </si>
  <si>
    <t>Nazwa asortymentu</t>
  </si>
  <si>
    <t>Wielkość opakowania jednostkowego</t>
  </si>
  <si>
    <t>Jednostka miary</t>
  </si>
  <si>
    <t>Ilość opakowań / szt.</t>
  </si>
  <si>
    <t>Cena jednostkowa netto</t>
  </si>
  <si>
    <t>Wartość netto</t>
  </si>
  <si>
    <t>Kwota podatku VAT</t>
  </si>
  <si>
    <t>Wartość brutto</t>
  </si>
  <si>
    <t>A</t>
  </si>
  <si>
    <t>B</t>
  </si>
  <si>
    <t>C</t>
  </si>
  <si>
    <t>D</t>
  </si>
  <si>
    <t>E</t>
  </si>
  <si>
    <t>F</t>
  </si>
  <si>
    <t>G</t>
  </si>
  <si>
    <t>H=(F*G)</t>
  </si>
  <si>
    <t>I</t>
  </si>
  <si>
    <t>J=(H+I)</t>
  </si>
  <si>
    <t>1.</t>
  </si>
  <si>
    <t>MGOSP-33378</t>
  </si>
  <si>
    <t xml:space="preserve">Krem do rąk glicerynowy w tubie    </t>
  </si>
  <si>
    <t>100 ml</t>
  </si>
  <si>
    <t>szt.</t>
  </si>
  <si>
    <t>2.</t>
  </si>
  <si>
    <t>MGOSP-33379</t>
  </si>
  <si>
    <t xml:space="preserve">Mleczko do czyszczenia zlewów    </t>
  </si>
  <si>
    <t>500 ml</t>
  </si>
  <si>
    <t>3.</t>
  </si>
  <si>
    <t>MGOSP-33380</t>
  </si>
  <si>
    <t xml:space="preserve">Mop kieszonkowy bawełniany wkłady </t>
  </si>
  <si>
    <t>dł. 40 cm  x 11 cm</t>
  </si>
  <si>
    <t>4.</t>
  </si>
  <si>
    <t>MGOSP-33381</t>
  </si>
  <si>
    <t xml:space="preserve">Mydło w kostce    </t>
  </si>
  <si>
    <t>110 g</t>
  </si>
  <si>
    <t>5.</t>
  </si>
  <si>
    <t>MGOSP-33382</t>
  </si>
  <si>
    <t xml:space="preserve">Mydło w płynie o gęstości 1,02-103     </t>
  </si>
  <si>
    <t>5 l</t>
  </si>
  <si>
    <t>6.</t>
  </si>
  <si>
    <t>MGOSP-33383</t>
  </si>
  <si>
    <t>Odkamieniacz do czajnika</t>
  </si>
  <si>
    <t>30 g</t>
  </si>
  <si>
    <t>7.</t>
  </si>
  <si>
    <t>MGOSP-33384</t>
  </si>
  <si>
    <t xml:space="preserve">Odświeżacz powietrza z rozpylaczem    </t>
  </si>
  <si>
    <t>300 ml</t>
  </si>
  <si>
    <t>36 g/m2</t>
  </si>
  <si>
    <t>9.</t>
  </si>
  <si>
    <t>MGOSP-33385</t>
  </si>
  <si>
    <t xml:space="preserve">Papier toaletowy - średnica 23 cm    </t>
  </si>
  <si>
    <t>10.</t>
  </si>
  <si>
    <t>MGOSP-33413</t>
  </si>
  <si>
    <t xml:space="preserve">Pasta BHP / Żel    </t>
  </si>
  <si>
    <t>500 g</t>
  </si>
  <si>
    <t>11.</t>
  </si>
  <si>
    <t>MGOSP-33387</t>
  </si>
  <si>
    <t xml:space="preserve">Pasta SAMA 73    </t>
  </si>
  <si>
    <t>250 g</t>
  </si>
  <si>
    <t>12.</t>
  </si>
  <si>
    <t>MGOSP-33388</t>
  </si>
  <si>
    <t xml:space="preserve">Płyn do mycia szyb, luster i powierzchni szklanych </t>
  </si>
  <si>
    <t>13.</t>
  </si>
  <si>
    <t>MGOSP-33389</t>
  </si>
  <si>
    <t xml:space="preserve">Płyn do mycia naczyń </t>
  </si>
  <si>
    <t>1000 ml</t>
  </si>
  <si>
    <t>14.</t>
  </si>
  <si>
    <t>MGOSP-33391</t>
  </si>
  <si>
    <t xml:space="preserve">Profesjonalne rękawice S    </t>
  </si>
  <si>
    <t>S</t>
  </si>
  <si>
    <t>para</t>
  </si>
  <si>
    <t>15.</t>
  </si>
  <si>
    <t>MGOSP-33392</t>
  </si>
  <si>
    <t xml:space="preserve">Profesjonalne rękawice M    </t>
  </si>
  <si>
    <t>M</t>
  </si>
  <si>
    <t>16.</t>
  </si>
  <si>
    <t>MGOSP-33393</t>
  </si>
  <si>
    <t>Profesjonalne rękawice L</t>
  </si>
  <si>
    <t>L</t>
  </si>
  <si>
    <t>17.</t>
  </si>
  <si>
    <t>MGOSP-33394</t>
  </si>
  <si>
    <t>Profesjonalne rękawice XL</t>
  </si>
  <si>
    <t>XL</t>
  </si>
  <si>
    <t>18.</t>
  </si>
  <si>
    <t>MGOSP-33396</t>
  </si>
  <si>
    <t xml:space="preserve">Stelaż do mopa kieszeniowego </t>
  </si>
  <si>
    <t>40 cm  x 11 cm</t>
  </si>
  <si>
    <t>19.</t>
  </si>
  <si>
    <t>MGOSP-33397</t>
  </si>
  <si>
    <t>Szczoteczki do rąk z uchwytem o wymiarach</t>
  </si>
  <si>
    <t>9,5 x 3,6 x 5,3 cm</t>
  </si>
  <si>
    <t>20.</t>
  </si>
  <si>
    <t>MGOSP-33400</t>
  </si>
  <si>
    <t xml:space="preserve">Szczotka do wc stojąca    </t>
  </si>
  <si>
    <t>21.</t>
  </si>
  <si>
    <t>MGOSP-33398</t>
  </si>
  <si>
    <t xml:space="preserve">Szczotka do zamiatania z grubym włosiem. Kij drewniany gwintowany 120 cm </t>
  </si>
  <si>
    <t>dł. 40 cm szer. 5cm</t>
  </si>
  <si>
    <t>23.</t>
  </si>
  <si>
    <t>MGOSP-33401</t>
  </si>
  <si>
    <t xml:space="preserve">Szufelka z gumką + zmiotka z plastiku (polipropylenu HP548r oraz włosia PTE  </t>
  </si>
  <si>
    <t>2920x300x16 cm</t>
  </si>
  <si>
    <t>24.</t>
  </si>
  <si>
    <t>MGOSP-33402</t>
  </si>
  <si>
    <t xml:space="preserve">Ścierka do mycia na mokro - mikrofibry  rozmiar niebieska    </t>
  </si>
  <si>
    <t xml:space="preserve">30 - 35 cm </t>
  </si>
  <si>
    <t>25.</t>
  </si>
  <si>
    <t>MGOSP-33403</t>
  </si>
  <si>
    <t>Ścierka do mycia na mokro - mikrofibry  rozmiar żółta</t>
  </si>
  <si>
    <t>26.</t>
  </si>
  <si>
    <t>MGOSP-33404</t>
  </si>
  <si>
    <t xml:space="preserve">Ścierka do mycia na mokro - mikrofibry  rozmiar zielony   </t>
  </si>
  <si>
    <t>27.</t>
  </si>
  <si>
    <t>MGOSP-33405</t>
  </si>
  <si>
    <t>Ścierka do mycia na mokro - mikrofibry  rozmiar czerwony</t>
  </si>
  <si>
    <t>28.</t>
  </si>
  <si>
    <t>MGOSP-33406</t>
  </si>
  <si>
    <t xml:space="preserve">Ścierka do mycia na wilgotno i sucho- niebieska    </t>
  </si>
  <si>
    <t>29.</t>
  </si>
  <si>
    <t>MGOSP-33414</t>
  </si>
  <si>
    <t xml:space="preserve">Ścierka zmywak ostra </t>
  </si>
  <si>
    <t xml:space="preserve">min 11 x 13 cm    </t>
  </si>
  <si>
    <t>31.</t>
  </si>
  <si>
    <t>MGOSP-33408</t>
  </si>
  <si>
    <t xml:space="preserve">Ścierki podłogowe z wiskozy/szmata podłogowa   </t>
  </si>
  <si>
    <t>50 x 70 cm</t>
  </si>
  <si>
    <t>32.</t>
  </si>
  <si>
    <t>MGOSP-33376</t>
  </si>
  <si>
    <t xml:space="preserve">Aluminiowy uniwersalny trzonek do stelaży i ściągaczek do wody    </t>
  </si>
  <si>
    <t>MGOSP-33409</t>
  </si>
  <si>
    <t xml:space="preserve">Kostra zapachowa do zapachowy do pisuaru    </t>
  </si>
  <si>
    <t>1 kg</t>
  </si>
  <si>
    <t>op.</t>
  </si>
  <si>
    <t>MGOSP-33411</t>
  </si>
  <si>
    <t xml:space="preserve">Zmywak gąbka do mycia naczyń    </t>
  </si>
  <si>
    <t>MGOSP-33412</t>
  </si>
  <si>
    <t xml:space="preserve">Zmywak profesjonalny do gruntownego czyszczenia    </t>
  </si>
  <si>
    <t>Razem wartość netto</t>
  </si>
  <si>
    <t>Razem kwota podatku VAT</t>
  </si>
  <si>
    <t>Razem wartość brutto</t>
  </si>
  <si>
    <t>ARKUSZ ASORTYMENTOWO-CENOWY - PAKIET Nr 2</t>
  </si>
  <si>
    <t>………………………………….</t>
  </si>
  <si>
    <t>data i podpis Wykonawcy</t>
  </si>
  <si>
    <t>Załącznik Nr 2 do Zaproszenia do złożenia ostatecznej oferty - 4.Pu.2025</t>
  </si>
  <si>
    <t>Indeks materiałowy Zamawiającego (NIE ZMIENIAĆ)</t>
  </si>
  <si>
    <t>33.</t>
  </si>
  <si>
    <t>35.</t>
  </si>
  <si>
    <t>36.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</si>
</sst>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0_ ;[Red]\-#,##0.00\ "/>
    <numFmt numFmtId="165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Arial"/>
      <family val="2"/>
      <charset val="238"/>
    </font>
    <font>
      <i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1" xfId="0" applyFont="1" applyBorder="1"/>
    <xf numFmtId="0" fontId="1" fillId="0" borderId="0" xfId="0" applyFont="1"/>
    <xf numFmtId="0" fontId="6" fillId="0" borderId="0" xfId="0" applyFont="1"/>
    <xf numFmtId="1" fontId="0" fillId="0" borderId="0" xfId="0" applyNumberFormat="1"/>
    <xf numFmtId="0" fontId="4" fillId="0" borderId="0" xfId="0" applyFont="1" applyBorder="1"/>
    <xf numFmtId="0" fontId="3" fillId="0" borderId="0" xfId="0" applyFont="1" applyBorder="1"/>
    <xf numFmtId="1" fontId="3" fillId="0" borderId="0" xfId="0" applyNumberFormat="1" applyFont="1" applyBorder="1"/>
    <xf numFmtId="0" fontId="7" fillId="0" borderId="0" xfId="0" applyFont="1" applyBorder="1" applyAlignment="1">
      <alignment horizontal="right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9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/>
    <xf numFmtId="0" fontId="3" fillId="0" borderId="9" xfId="0" applyFont="1" applyBorder="1"/>
    <xf numFmtId="2" fontId="3" fillId="0" borderId="9" xfId="0" applyNumberFormat="1" applyFont="1" applyBorder="1"/>
    <xf numFmtId="164" fontId="3" fillId="0" borderId="9" xfId="0" applyNumberFormat="1" applyFont="1" applyBorder="1"/>
    <xf numFmtId="0" fontId="4" fillId="0" borderId="1" xfId="0" applyFont="1" applyBorder="1"/>
    <xf numFmtId="0" fontId="3" fillId="0" borderId="7" xfId="0" applyFont="1" applyBorder="1"/>
    <xf numFmtId="2" fontId="3" fillId="0" borderId="1" xfId="0" applyNumberFormat="1" applyFont="1" applyBorder="1"/>
    <xf numFmtId="164" fontId="3" fillId="0" borderId="1" xfId="0" applyNumberFormat="1" applyFont="1" applyBorder="1"/>
    <xf numFmtId="8" fontId="3" fillId="0" borderId="15" xfId="0" applyNumberFormat="1" applyFont="1" applyBorder="1"/>
    <xf numFmtId="164" fontId="3" fillId="0" borderId="15" xfId="0" applyNumberFormat="1" applyFont="1" applyBorder="1"/>
    <xf numFmtId="0" fontId="3" fillId="0" borderId="0" xfId="0" applyFont="1"/>
    <xf numFmtId="164" fontId="3" fillId="0" borderId="2" xfId="0" applyNumberFormat="1" applyFont="1" applyBorder="1"/>
    <xf numFmtId="0" fontId="3" fillId="0" borderId="10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4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CE04-0A0F-431F-B3CD-92F403CA4CE0}">
  <sheetPr>
    <pageSetUpPr fitToPage="1"/>
  </sheetPr>
  <dimension ref="A1:R48"/>
  <sheetViews>
    <sheetView tabSelected="1" topLeftCell="A22" workbookViewId="0">
      <selection activeCell="A41" sqref="A41:I41"/>
    </sheetView>
  </sheetViews>
  <sheetFormatPr defaultRowHeight="15" x14ac:dyDescent="0.25"/>
  <cols>
    <col min="1" max="1" width="4.7109375" style="2" bestFit="1" customWidth="1"/>
    <col min="2" max="2" width="17.85546875" customWidth="1"/>
    <col min="3" max="3" width="51.7109375" customWidth="1"/>
    <col min="4" max="4" width="18.7109375" customWidth="1"/>
    <col min="5" max="5" width="10.42578125" customWidth="1"/>
    <col min="6" max="6" width="11.85546875" style="4" customWidth="1"/>
    <col min="7" max="7" width="14.28515625" customWidth="1"/>
    <col min="8" max="8" width="12.5703125" customWidth="1"/>
    <col min="9" max="9" width="13.85546875" customWidth="1"/>
    <col min="10" max="10" width="13.42578125" customWidth="1"/>
    <col min="11" max="11" width="14.140625" customWidth="1"/>
    <col min="12" max="12" width="9.5703125" bestFit="1" customWidth="1"/>
    <col min="13" max="13" width="9.28515625" bestFit="1" customWidth="1"/>
    <col min="14" max="14" width="9.5703125" bestFit="1" customWidth="1"/>
    <col min="15" max="15" width="9.28515625" bestFit="1" customWidth="1"/>
    <col min="16" max="16" width="9.5703125" bestFit="1" customWidth="1"/>
    <col min="17" max="17" width="9.28515625" bestFit="1" customWidth="1"/>
    <col min="18" max="18" width="14.42578125" bestFit="1" customWidth="1"/>
  </cols>
  <sheetData>
    <row r="1" spans="1:18" x14ac:dyDescent="0.25">
      <c r="A1" s="5"/>
      <c r="B1" s="6"/>
      <c r="C1" s="6"/>
      <c r="D1" s="6"/>
      <c r="E1" s="6"/>
      <c r="F1" s="8" t="s">
        <v>144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ht="15.75" x14ac:dyDescent="0.25">
      <c r="A2" s="13" t="s">
        <v>141</v>
      </c>
      <c r="B2" s="13"/>
      <c r="C2" s="13"/>
      <c r="D2" s="13"/>
      <c r="E2" s="13"/>
      <c r="F2" s="13"/>
      <c r="G2" s="13"/>
      <c r="H2" s="13"/>
      <c r="I2" s="13"/>
      <c r="J2" s="13"/>
      <c r="K2" s="6"/>
      <c r="L2" s="6"/>
      <c r="M2" s="6"/>
      <c r="N2" s="6"/>
      <c r="O2" s="6"/>
      <c r="P2" s="6"/>
      <c r="Q2" s="6"/>
      <c r="R2" s="6"/>
    </row>
    <row r="3" spans="1:18" ht="15.75" thickBot="1" x14ac:dyDescent="0.3">
      <c r="A3" s="5"/>
      <c r="B3" s="6"/>
      <c r="C3" s="6"/>
      <c r="D3" s="6"/>
      <c r="E3" s="6"/>
      <c r="F3" s="7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 s="2" customFormat="1" ht="58.5" customHeight="1" thickBot="1" x14ac:dyDescent="0.3">
      <c r="A4" s="18" t="s">
        <v>0</v>
      </c>
      <c r="B4" s="19" t="s">
        <v>145</v>
      </c>
      <c r="C4" s="19" t="s">
        <v>1</v>
      </c>
      <c r="D4" s="20" t="s">
        <v>2</v>
      </c>
      <c r="E4" s="20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20" t="s">
        <v>8</v>
      </c>
      <c r="K4" s="20"/>
      <c r="L4" s="20" t="s">
        <v>6</v>
      </c>
      <c r="M4" s="20" t="s">
        <v>7</v>
      </c>
      <c r="N4" s="20" t="s">
        <v>8</v>
      </c>
      <c r="O4" s="20" t="s">
        <v>5</v>
      </c>
      <c r="P4" s="20" t="s">
        <v>6</v>
      </c>
      <c r="Q4" s="20" t="s">
        <v>7</v>
      </c>
      <c r="R4" s="21" t="s">
        <v>8</v>
      </c>
    </row>
    <row r="5" spans="1:18" s="40" customFormat="1" ht="48.75" customHeight="1" thickBot="1" x14ac:dyDescent="0.3">
      <c r="A5" s="36" t="s">
        <v>9</v>
      </c>
      <c r="B5" s="37" t="s">
        <v>10</v>
      </c>
      <c r="C5" s="38" t="s">
        <v>11</v>
      </c>
      <c r="D5" s="37" t="s">
        <v>12</v>
      </c>
      <c r="E5" s="37" t="s">
        <v>13</v>
      </c>
      <c r="F5" s="37" t="s">
        <v>14</v>
      </c>
      <c r="G5" s="37" t="s">
        <v>15</v>
      </c>
      <c r="H5" s="37" t="s">
        <v>16</v>
      </c>
      <c r="I5" s="37" t="s">
        <v>17</v>
      </c>
      <c r="J5" s="37" t="s">
        <v>18</v>
      </c>
      <c r="K5" s="41" t="s">
        <v>5</v>
      </c>
      <c r="L5" s="37" t="s">
        <v>16</v>
      </c>
      <c r="M5" s="37" t="s">
        <v>17</v>
      </c>
      <c r="N5" s="37" t="s">
        <v>18</v>
      </c>
      <c r="O5" s="37"/>
      <c r="P5" s="37" t="s">
        <v>16</v>
      </c>
      <c r="Q5" s="37" t="s">
        <v>17</v>
      </c>
      <c r="R5" s="39" t="s">
        <v>18</v>
      </c>
    </row>
    <row r="6" spans="1:18" x14ac:dyDescent="0.25">
      <c r="A6" s="22" t="s">
        <v>19</v>
      </c>
      <c r="B6" s="23" t="s">
        <v>20</v>
      </c>
      <c r="C6" s="34" t="s">
        <v>21</v>
      </c>
      <c r="D6" s="23" t="s">
        <v>22</v>
      </c>
      <c r="E6" s="23" t="s">
        <v>23</v>
      </c>
      <c r="F6" s="24">
        <v>390</v>
      </c>
      <c r="G6" s="25">
        <v>4.2</v>
      </c>
      <c r="H6" s="25">
        <f>G6*F6</f>
        <v>1638</v>
      </c>
      <c r="I6" s="25">
        <f>H6*0.23</f>
        <v>376.74</v>
      </c>
      <c r="J6" s="25">
        <f>H6+I6</f>
        <v>2014.74</v>
      </c>
      <c r="K6" s="23">
        <v>1.8</v>
      </c>
      <c r="L6" s="25">
        <f>K6*F6</f>
        <v>702</v>
      </c>
      <c r="M6" s="25">
        <f>L6*0.23</f>
        <v>161.46</v>
      </c>
      <c r="N6" s="25">
        <f>L6+M6</f>
        <v>863.46</v>
      </c>
      <c r="O6" s="23">
        <v>1.8</v>
      </c>
      <c r="P6" s="25">
        <f>O6*F6</f>
        <v>702</v>
      </c>
      <c r="Q6" s="25">
        <f>P6*0.23</f>
        <v>161.46</v>
      </c>
      <c r="R6" s="25">
        <f>P6+Q6</f>
        <v>863.46</v>
      </c>
    </row>
    <row r="7" spans="1:18" x14ac:dyDescent="0.25">
      <c r="A7" s="26" t="s">
        <v>24</v>
      </c>
      <c r="B7" s="1" t="s">
        <v>25</v>
      </c>
      <c r="C7" s="35" t="s">
        <v>26</v>
      </c>
      <c r="D7" s="1" t="s">
        <v>27</v>
      </c>
      <c r="E7" s="1" t="s">
        <v>23</v>
      </c>
      <c r="F7" s="28">
        <v>65</v>
      </c>
      <c r="G7" s="29">
        <v>4.2</v>
      </c>
      <c r="H7" s="29">
        <f t="shared" ref="H7:H37" si="0">G7*F7</f>
        <v>273</v>
      </c>
      <c r="I7" s="29">
        <f t="shared" ref="I7:I33" si="1">H7*0.23</f>
        <v>62.790000000000006</v>
      </c>
      <c r="J7" s="29">
        <f t="shared" ref="J7:J33" si="2">H7+I7</f>
        <v>335.79</v>
      </c>
      <c r="K7" s="1">
        <v>3.6</v>
      </c>
      <c r="L7" s="29">
        <f t="shared" ref="L7:L37" si="3">K7*F7</f>
        <v>234</v>
      </c>
      <c r="M7" s="29">
        <f t="shared" ref="M7:M37" si="4">L7*0.23</f>
        <v>53.82</v>
      </c>
      <c r="N7" s="29">
        <f t="shared" ref="N7:N37" si="5">L7+M7</f>
        <v>287.82</v>
      </c>
      <c r="O7" s="1">
        <v>4.0999999999999996</v>
      </c>
      <c r="P7" s="29">
        <f t="shared" ref="P7:P37" si="6">O7*F7</f>
        <v>266.5</v>
      </c>
      <c r="Q7" s="29">
        <f t="shared" ref="Q7:Q37" si="7">P7*0.23</f>
        <v>61.295000000000002</v>
      </c>
      <c r="R7" s="29">
        <f t="shared" ref="R7:R37" si="8">P7+Q7</f>
        <v>327.79500000000002</v>
      </c>
    </row>
    <row r="8" spans="1:18" x14ac:dyDescent="0.25">
      <c r="A8" s="26" t="s">
        <v>28</v>
      </c>
      <c r="B8" s="1" t="s">
        <v>29</v>
      </c>
      <c r="C8" s="35" t="s">
        <v>30</v>
      </c>
      <c r="D8" s="1" t="s">
        <v>31</v>
      </c>
      <c r="E8" s="1" t="s">
        <v>23</v>
      </c>
      <c r="F8" s="28">
        <v>39</v>
      </c>
      <c r="G8" s="29">
        <v>7.5</v>
      </c>
      <c r="H8" s="29">
        <f t="shared" si="0"/>
        <v>292.5</v>
      </c>
      <c r="I8" s="29">
        <f t="shared" si="1"/>
        <v>67.275000000000006</v>
      </c>
      <c r="J8" s="29">
        <f t="shared" si="2"/>
        <v>359.77499999999998</v>
      </c>
      <c r="K8" s="1">
        <v>2.2000000000000002</v>
      </c>
      <c r="L8" s="29">
        <f t="shared" si="3"/>
        <v>85.800000000000011</v>
      </c>
      <c r="M8" s="29">
        <f t="shared" si="4"/>
        <v>19.734000000000002</v>
      </c>
      <c r="N8" s="29">
        <f t="shared" si="5"/>
        <v>105.53400000000002</v>
      </c>
      <c r="O8" s="1">
        <v>1.5</v>
      </c>
      <c r="P8" s="29">
        <f t="shared" si="6"/>
        <v>58.5</v>
      </c>
      <c r="Q8" s="29">
        <f t="shared" si="7"/>
        <v>13.455</v>
      </c>
      <c r="R8" s="29">
        <f t="shared" si="8"/>
        <v>71.954999999999998</v>
      </c>
    </row>
    <row r="9" spans="1:18" x14ac:dyDescent="0.25">
      <c r="A9" s="26" t="s">
        <v>32</v>
      </c>
      <c r="B9" s="1" t="s">
        <v>33</v>
      </c>
      <c r="C9" s="35" t="s">
        <v>34</v>
      </c>
      <c r="D9" s="1" t="s">
        <v>35</v>
      </c>
      <c r="E9" s="1" t="s">
        <v>23</v>
      </c>
      <c r="F9" s="28">
        <v>325</v>
      </c>
      <c r="G9" s="29">
        <v>2.5</v>
      </c>
      <c r="H9" s="29">
        <f t="shared" si="0"/>
        <v>812.5</v>
      </c>
      <c r="I9" s="29">
        <f t="shared" si="1"/>
        <v>186.875</v>
      </c>
      <c r="J9" s="29">
        <f t="shared" si="2"/>
        <v>999.375</v>
      </c>
      <c r="K9" s="1">
        <v>18</v>
      </c>
      <c r="L9" s="29">
        <f t="shared" si="3"/>
        <v>5850</v>
      </c>
      <c r="M9" s="29">
        <f t="shared" si="4"/>
        <v>1345.5</v>
      </c>
      <c r="N9" s="29">
        <f t="shared" si="5"/>
        <v>7195.5</v>
      </c>
      <c r="O9" s="1">
        <v>11.1</v>
      </c>
      <c r="P9" s="29">
        <f t="shared" si="6"/>
        <v>3607.5</v>
      </c>
      <c r="Q9" s="29">
        <f t="shared" si="7"/>
        <v>829.72500000000002</v>
      </c>
      <c r="R9" s="29">
        <f t="shared" si="8"/>
        <v>4437.2250000000004</v>
      </c>
    </row>
    <row r="10" spans="1:18" x14ac:dyDescent="0.25">
      <c r="A10" s="26" t="s">
        <v>36</v>
      </c>
      <c r="B10" s="1" t="s">
        <v>37</v>
      </c>
      <c r="C10" s="35" t="s">
        <v>38</v>
      </c>
      <c r="D10" s="1" t="s">
        <v>39</v>
      </c>
      <c r="E10" s="1" t="s">
        <v>23</v>
      </c>
      <c r="F10" s="28">
        <v>26</v>
      </c>
      <c r="G10" s="29">
        <v>15.7</v>
      </c>
      <c r="H10" s="29">
        <f t="shared" si="0"/>
        <v>408.2</v>
      </c>
      <c r="I10" s="29">
        <f t="shared" si="1"/>
        <v>93.885999999999996</v>
      </c>
      <c r="J10" s="29">
        <f t="shared" si="2"/>
        <v>502.08600000000001</v>
      </c>
      <c r="K10" s="1">
        <v>5.65</v>
      </c>
      <c r="L10" s="29">
        <f t="shared" si="3"/>
        <v>146.9</v>
      </c>
      <c r="M10" s="29">
        <f t="shared" si="4"/>
        <v>33.787000000000006</v>
      </c>
      <c r="N10" s="29">
        <f t="shared" si="5"/>
        <v>180.68700000000001</v>
      </c>
      <c r="O10" s="1">
        <v>1.8</v>
      </c>
      <c r="P10" s="29">
        <f t="shared" si="6"/>
        <v>46.800000000000004</v>
      </c>
      <c r="Q10" s="29">
        <f t="shared" si="7"/>
        <v>10.764000000000001</v>
      </c>
      <c r="R10" s="29">
        <f t="shared" si="8"/>
        <v>57.564000000000007</v>
      </c>
    </row>
    <row r="11" spans="1:18" x14ac:dyDescent="0.25">
      <c r="A11" s="26" t="s">
        <v>40</v>
      </c>
      <c r="B11" s="1" t="s">
        <v>41</v>
      </c>
      <c r="C11" s="35" t="s">
        <v>42</v>
      </c>
      <c r="D11" s="1" t="s">
        <v>43</v>
      </c>
      <c r="E11" s="1" t="s">
        <v>23</v>
      </c>
      <c r="F11" s="28">
        <v>650</v>
      </c>
      <c r="G11" s="29">
        <v>4.3499999999999996</v>
      </c>
      <c r="H11" s="29">
        <f t="shared" si="0"/>
        <v>2827.4999999999995</v>
      </c>
      <c r="I11" s="29">
        <f t="shared" si="1"/>
        <v>650.32499999999993</v>
      </c>
      <c r="J11" s="29">
        <f t="shared" si="2"/>
        <v>3477.8249999999994</v>
      </c>
      <c r="K11" s="1">
        <v>4.5</v>
      </c>
      <c r="L11" s="29">
        <f t="shared" si="3"/>
        <v>2925</v>
      </c>
      <c r="M11" s="29">
        <f t="shared" si="4"/>
        <v>672.75</v>
      </c>
      <c r="N11" s="29">
        <f t="shared" si="5"/>
        <v>3597.75</v>
      </c>
      <c r="O11" s="1">
        <v>4.0999999999999996</v>
      </c>
      <c r="P11" s="29">
        <f t="shared" si="6"/>
        <v>2664.9999999999995</v>
      </c>
      <c r="Q11" s="29">
        <f t="shared" si="7"/>
        <v>612.94999999999993</v>
      </c>
      <c r="R11" s="29">
        <f t="shared" si="8"/>
        <v>3277.9499999999994</v>
      </c>
    </row>
    <row r="12" spans="1:18" x14ac:dyDescent="0.25">
      <c r="A12" s="26" t="s">
        <v>44</v>
      </c>
      <c r="B12" s="1" t="s">
        <v>45</v>
      </c>
      <c r="C12" s="35" t="s">
        <v>46</v>
      </c>
      <c r="D12" s="1" t="s">
        <v>47</v>
      </c>
      <c r="E12" s="1" t="s">
        <v>23</v>
      </c>
      <c r="F12" s="28">
        <v>1300</v>
      </c>
      <c r="G12" s="29">
        <v>9.1999999999999993</v>
      </c>
      <c r="H12" s="29">
        <f t="shared" si="0"/>
        <v>11959.999999999998</v>
      </c>
      <c r="I12" s="29">
        <f t="shared" si="1"/>
        <v>2750.7999999999997</v>
      </c>
      <c r="J12" s="29">
        <f t="shared" si="2"/>
        <v>14710.799999999997</v>
      </c>
      <c r="K12" s="1">
        <v>4.5</v>
      </c>
      <c r="L12" s="29">
        <f t="shared" si="3"/>
        <v>5850</v>
      </c>
      <c r="M12" s="29">
        <f t="shared" si="4"/>
        <v>1345.5</v>
      </c>
      <c r="N12" s="29">
        <f t="shared" si="5"/>
        <v>7195.5</v>
      </c>
      <c r="O12" s="1">
        <v>4.0999999999999996</v>
      </c>
      <c r="P12" s="29">
        <f t="shared" si="6"/>
        <v>5329.9999999999991</v>
      </c>
      <c r="Q12" s="29">
        <f t="shared" si="7"/>
        <v>1225.8999999999999</v>
      </c>
      <c r="R12" s="29">
        <f t="shared" si="8"/>
        <v>6555.8999999999987</v>
      </c>
    </row>
    <row r="13" spans="1:18" x14ac:dyDescent="0.25">
      <c r="A13" s="26" t="s">
        <v>49</v>
      </c>
      <c r="B13" s="1" t="s">
        <v>50</v>
      </c>
      <c r="C13" s="35" t="s">
        <v>51</v>
      </c>
      <c r="D13" s="1" t="s">
        <v>48</v>
      </c>
      <c r="E13" s="1" t="s">
        <v>23</v>
      </c>
      <c r="F13" s="28">
        <v>390</v>
      </c>
      <c r="G13" s="29">
        <v>1.5</v>
      </c>
      <c r="H13" s="29">
        <f t="shared" si="0"/>
        <v>585</v>
      </c>
      <c r="I13" s="29">
        <f t="shared" si="1"/>
        <v>134.55000000000001</v>
      </c>
      <c r="J13" s="29">
        <f t="shared" si="2"/>
        <v>719.55</v>
      </c>
      <c r="K13" s="1">
        <v>2</v>
      </c>
      <c r="L13" s="29">
        <f t="shared" si="3"/>
        <v>780</v>
      </c>
      <c r="M13" s="29">
        <f t="shared" si="4"/>
        <v>179.4</v>
      </c>
      <c r="N13" s="29">
        <f t="shared" si="5"/>
        <v>959.4</v>
      </c>
      <c r="O13" s="1">
        <v>3.5</v>
      </c>
      <c r="P13" s="29">
        <f t="shared" si="6"/>
        <v>1365</v>
      </c>
      <c r="Q13" s="29">
        <f t="shared" si="7"/>
        <v>313.95</v>
      </c>
      <c r="R13" s="29">
        <f t="shared" si="8"/>
        <v>1678.95</v>
      </c>
    </row>
    <row r="14" spans="1:18" x14ac:dyDescent="0.25">
      <c r="A14" s="26" t="s">
        <v>52</v>
      </c>
      <c r="B14" s="1" t="s">
        <v>53</v>
      </c>
      <c r="C14" s="35" t="s">
        <v>54</v>
      </c>
      <c r="D14" s="1" t="s">
        <v>55</v>
      </c>
      <c r="E14" s="1" t="s">
        <v>23</v>
      </c>
      <c r="F14" s="28">
        <v>65</v>
      </c>
      <c r="G14" s="29">
        <v>6</v>
      </c>
      <c r="H14" s="29">
        <f t="shared" si="0"/>
        <v>390</v>
      </c>
      <c r="I14" s="29">
        <f t="shared" si="1"/>
        <v>89.7</v>
      </c>
      <c r="J14" s="29">
        <f t="shared" si="2"/>
        <v>479.7</v>
      </c>
      <c r="K14" s="1">
        <v>6.8</v>
      </c>
      <c r="L14" s="29">
        <f t="shared" si="3"/>
        <v>442</v>
      </c>
      <c r="M14" s="29">
        <f t="shared" si="4"/>
        <v>101.66000000000001</v>
      </c>
      <c r="N14" s="29">
        <f t="shared" si="5"/>
        <v>543.66</v>
      </c>
      <c r="O14" s="1">
        <v>2.23</v>
      </c>
      <c r="P14" s="29">
        <f t="shared" si="6"/>
        <v>144.94999999999999</v>
      </c>
      <c r="Q14" s="29">
        <f t="shared" si="7"/>
        <v>33.338499999999996</v>
      </c>
      <c r="R14" s="29">
        <f t="shared" si="8"/>
        <v>178.2885</v>
      </c>
    </row>
    <row r="15" spans="1:18" x14ac:dyDescent="0.25">
      <c r="A15" s="26" t="s">
        <v>56</v>
      </c>
      <c r="B15" s="1" t="s">
        <v>57</v>
      </c>
      <c r="C15" s="35" t="s">
        <v>58</v>
      </c>
      <c r="D15" s="1" t="s">
        <v>59</v>
      </c>
      <c r="E15" s="1" t="s">
        <v>23</v>
      </c>
      <c r="F15" s="28">
        <v>26</v>
      </c>
      <c r="G15" s="29">
        <v>6</v>
      </c>
      <c r="H15" s="29">
        <f t="shared" si="0"/>
        <v>156</v>
      </c>
      <c r="I15" s="29">
        <f t="shared" si="1"/>
        <v>35.880000000000003</v>
      </c>
      <c r="J15" s="29">
        <f t="shared" si="2"/>
        <v>191.88</v>
      </c>
      <c r="K15" s="1">
        <v>2.99</v>
      </c>
      <c r="L15" s="29">
        <f t="shared" si="3"/>
        <v>77.740000000000009</v>
      </c>
      <c r="M15" s="29">
        <f t="shared" si="4"/>
        <v>17.880200000000002</v>
      </c>
      <c r="N15" s="29">
        <f t="shared" si="5"/>
        <v>95.620200000000011</v>
      </c>
      <c r="O15" s="1">
        <v>2.9</v>
      </c>
      <c r="P15" s="29">
        <f t="shared" si="6"/>
        <v>75.399999999999991</v>
      </c>
      <c r="Q15" s="29">
        <f t="shared" si="7"/>
        <v>17.341999999999999</v>
      </c>
      <c r="R15" s="29">
        <f t="shared" si="8"/>
        <v>92.74199999999999</v>
      </c>
    </row>
    <row r="16" spans="1:18" x14ac:dyDescent="0.25">
      <c r="A16" s="26" t="s">
        <v>60</v>
      </c>
      <c r="B16" s="1" t="s">
        <v>61</v>
      </c>
      <c r="C16" s="35" t="s">
        <v>62</v>
      </c>
      <c r="D16" s="1" t="s">
        <v>27</v>
      </c>
      <c r="E16" s="1" t="s">
        <v>23</v>
      </c>
      <c r="F16" s="28">
        <v>65</v>
      </c>
      <c r="G16" s="29">
        <v>9.6999999999999993</v>
      </c>
      <c r="H16" s="29">
        <f t="shared" si="0"/>
        <v>630.5</v>
      </c>
      <c r="I16" s="29">
        <f t="shared" si="1"/>
        <v>145.01500000000001</v>
      </c>
      <c r="J16" s="29">
        <f t="shared" si="2"/>
        <v>775.51499999999999</v>
      </c>
      <c r="K16" s="1">
        <v>5.5</v>
      </c>
      <c r="L16" s="29">
        <f t="shared" si="3"/>
        <v>357.5</v>
      </c>
      <c r="M16" s="29">
        <f t="shared" si="4"/>
        <v>82.225000000000009</v>
      </c>
      <c r="N16" s="29">
        <f t="shared" si="5"/>
        <v>439.72500000000002</v>
      </c>
      <c r="O16" s="1">
        <v>4.0999999999999996</v>
      </c>
      <c r="P16" s="29">
        <f t="shared" si="6"/>
        <v>266.5</v>
      </c>
      <c r="Q16" s="29">
        <f t="shared" si="7"/>
        <v>61.295000000000002</v>
      </c>
      <c r="R16" s="29">
        <f t="shared" si="8"/>
        <v>327.79500000000002</v>
      </c>
    </row>
    <row r="17" spans="1:18" x14ac:dyDescent="0.25">
      <c r="A17" s="26" t="s">
        <v>63</v>
      </c>
      <c r="B17" s="1" t="s">
        <v>64</v>
      </c>
      <c r="C17" s="35" t="s">
        <v>65</v>
      </c>
      <c r="D17" s="1" t="s">
        <v>66</v>
      </c>
      <c r="E17" s="1" t="s">
        <v>23</v>
      </c>
      <c r="F17" s="28">
        <v>780</v>
      </c>
      <c r="G17" s="29">
        <v>4.4000000000000004</v>
      </c>
      <c r="H17" s="29">
        <f t="shared" si="0"/>
        <v>3432.0000000000005</v>
      </c>
      <c r="I17" s="29">
        <f t="shared" si="1"/>
        <v>789.36000000000013</v>
      </c>
      <c r="J17" s="29">
        <f t="shared" si="2"/>
        <v>4221.3600000000006</v>
      </c>
      <c r="K17" s="1">
        <v>5.35</v>
      </c>
      <c r="L17" s="29">
        <f t="shared" si="3"/>
        <v>4173</v>
      </c>
      <c r="M17" s="29">
        <f t="shared" si="4"/>
        <v>959.79000000000008</v>
      </c>
      <c r="N17" s="29">
        <f t="shared" si="5"/>
        <v>5132.79</v>
      </c>
      <c r="O17" s="1">
        <v>2.69</v>
      </c>
      <c r="P17" s="29">
        <f t="shared" si="6"/>
        <v>2098.1999999999998</v>
      </c>
      <c r="Q17" s="29">
        <f t="shared" si="7"/>
        <v>482.58599999999996</v>
      </c>
      <c r="R17" s="29">
        <f t="shared" si="8"/>
        <v>2580.7859999999996</v>
      </c>
    </row>
    <row r="18" spans="1:18" x14ac:dyDescent="0.25">
      <c r="A18" s="26" t="s">
        <v>67</v>
      </c>
      <c r="B18" s="1" t="s">
        <v>68</v>
      </c>
      <c r="C18" s="35" t="s">
        <v>69</v>
      </c>
      <c r="D18" s="1" t="s">
        <v>70</v>
      </c>
      <c r="E18" s="1" t="s">
        <v>71</v>
      </c>
      <c r="F18" s="28">
        <v>13</v>
      </c>
      <c r="G18" s="29">
        <v>3.2</v>
      </c>
      <c r="H18" s="29">
        <f t="shared" si="0"/>
        <v>41.6</v>
      </c>
      <c r="I18" s="29">
        <f t="shared" si="1"/>
        <v>9.5680000000000014</v>
      </c>
      <c r="J18" s="29">
        <f t="shared" si="2"/>
        <v>51.168000000000006</v>
      </c>
      <c r="K18" s="1">
        <v>2.6</v>
      </c>
      <c r="L18" s="29">
        <f t="shared" si="3"/>
        <v>33.800000000000004</v>
      </c>
      <c r="M18" s="29">
        <f t="shared" si="4"/>
        <v>7.7740000000000009</v>
      </c>
      <c r="N18" s="29">
        <f t="shared" si="5"/>
        <v>41.574000000000005</v>
      </c>
      <c r="O18" s="1">
        <v>3.25</v>
      </c>
      <c r="P18" s="29">
        <f t="shared" si="6"/>
        <v>42.25</v>
      </c>
      <c r="Q18" s="29">
        <f t="shared" si="7"/>
        <v>9.7175000000000011</v>
      </c>
      <c r="R18" s="29">
        <f t="shared" si="8"/>
        <v>51.967500000000001</v>
      </c>
    </row>
    <row r="19" spans="1:18" x14ac:dyDescent="0.25">
      <c r="A19" s="26" t="s">
        <v>72</v>
      </c>
      <c r="B19" s="1" t="s">
        <v>73</v>
      </c>
      <c r="C19" s="35" t="s">
        <v>74</v>
      </c>
      <c r="D19" s="1" t="s">
        <v>75</v>
      </c>
      <c r="E19" s="1" t="s">
        <v>71</v>
      </c>
      <c r="F19" s="28">
        <v>260</v>
      </c>
      <c r="G19" s="29">
        <v>3.2</v>
      </c>
      <c r="H19" s="29">
        <f t="shared" si="0"/>
        <v>832</v>
      </c>
      <c r="I19" s="29">
        <f t="shared" si="1"/>
        <v>191.36</v>
      </c>
      <c r="J19" s="29">
        <f t="shared" si="2"/>
        <v>1023.36</v>
      </c>
      <c r="K19" s="1">
        <v>2.6</v>
      </c>
      <c r="L19" s="29">
        <f t="shared" si="3"/>
        <v>676</v>
      </c>
      <c r="M19" s="29">
        <f t="shared" si="4"/>
        <v>155.48000000000002</v>
      </c>
      <c r="N19" s="29">
        <f t="shared" si="5"/>
        <v>831.48</v>
      </c>
      <c r="O19" s="1">
        <v>3.25</v>
      </c>
      <c r="P19" s="29">
        <f t="shared" si="6"/>
        <v>845</v>
      </c>
      <c r="Q19" s="29">
        <f t="shared" si="7"/>
        <v>194.35</v>
      </c>
      <c r="R19" s="29">
        <f t="shared" si="8"/>
        <v>1039.3499999999999</v>
      </c>
    </row>
    <row r="20" spans="1:18" x14ac:dyDescent="0.25">
      <c r="A20" s="26" t="s">
        <v>76</v>
      </c>
      <c r="B20" s="1" t="s">
        <v>77</v>
      </c>
      <c r="C20" s="35" t="s">
        <v>78</v>
      </c>
      <c r="D20" s="1" t="s">
        <v>79</v>
      </c>
      <c r="E20" s="1" t="s">
        <v>71</v>
      </c>
      <c r="F20" s="28">
        <v>65</v>
      </c>
      <c r="G20" s="29">
        <v>3.2</v>
      </c>
      <c r="H20" s="29">
        <f t="shared" si="0"/>
        <v>208</v>
      </c>
      <c r="I20" s="29">
        <f t="shared" si="1"/>
        <v>47.84</v>
      </c>
      <c r="J20" s="29">
        <f t="shared" si="2"/>
        <v>255.84</v>
      </c>
      <c r="K20" s="1">
        <v>2.6</v>
      </c>
      <c r="L20" s="29">
        <f t="shared" si="3"/>
        <v>169</v>
      </c>
      <c r="M20" s="29">
        <f t="shared" si="4"/>
        <v>38.870000000000005</v>
      </c>
      <c r="N20" s="29">
        <f t="shared" si="5"/>
        <v>207.87</v>
      </c>
      <c r="O20" s="1">
        <v>3.25</v>
      </c>
      <c r="P20" s="29">
        <f t="shared" si="6"/>
        <v>211.25</v>
      </c>
      <c r="Q20" s="29">
        <f t="shared" si="7"/>
        <v>48.587499999999999</v>
      </c>
      <c r="R20" s="29">
        <f t="shared" si="8"/>
        <v>259.83749999999998</v>
      </c>
    </row>
    <row r="21" spans="1:18" x14ac:dyDescent="0.25">
      <c r="A21" s="26" t="s">
        <v>80</v>
      </c>
      <c r="B21" s="1" t="s">
        <v>81</v>
      </c>
      <c r="C21" s="35" t="s">
        <v>82</v>
      </c>
      <c r="D21" s="1" t="s">
        <v>83</v>
      </c>
      <c r="E21" s="1" t="s">
        <v>71</v>
      </c>
      <c r="F21" s="28">
        <v>26</v>
      </c>
      <c r="G21" s="29">
        <v>3.2</v>
      </c>
      <c r="H21" s="29">
        <f t="shared" si="0"/>
        <v>83.2</v>
      </c>
      <c r="I21" s="29">
        <f t="shared" si="1"/>
        <v>19.136000000000003</v>
      </c>
      <c r="J21" s="29">
        <f t="shared" si="2"/>
        <v>102.33600000000001</v>
      </c>
      <c r="K21" s="1">
        <v>2.6</v>
      </c>
      <c r="L21" s="29">
        <f t="shared" si="3"/>
        <v>67.600000000000009</v>
      </c>
      <c r="M21" s="29">
        <f t="shared" si="4"/>
        <v>15.548000000000002</v>
      </c>
      <c r="N21" s="29">
        <f t="shared" si="5"/>
        <v>83.14800000000001</v>
      </c>
      <c r="O21" s="1">
        <v>3.25</v>
      </c>
      <c r="P21" s="29">
        <f t="shared" si="6"/>
        <v>84.5</v>
      </c>
      <c r="Q21" s="29">
        <f t="shared" si="7"/>
        <v>19.435000000000002</v>
      </c>
      <c r="R21" s="29">
        <f t="shared" si="8"/>
        <v>103.935</v>
      </c>
    </row>
    <row r="22" spans="1:18" x14ac:dyDescent="0.25">
      <c r="A22" s="26" t="s">
        <v>84</v>
      </c>
      <c r="B22" s="1" t="s">
        <v>85</v>
      </c>
      <c r="C22" s="35" t="s">
        <v>86</v>
      </c>
      <c r="D22" s="1" t="s">
        <v>87</v>
      </c>
      <c r="E22" s="1" t="s">
        <v>23</v>
      </c>
      <c r="F22" s="28">
        <v>6.5</v>
      </c>
      <c r="G22" s="29">
        <v>33</v>
      </c>
      <c r="H22" s="29">
        <f t="shared" si="0"/>
        <v>214.5</v>
      </c>
      <c r="I22" s="29">
        <f t="shared" si="1"/>
        <v>49.335000000000001</v>
      </c>
      <c r="J22" s="29">
        <f t="shared" si="2"/>
        <v>263.83499999999998</v>
      </c>
      <c r="K22" s="1">
        <v>32.200000000000003</v>
      </c>
      <c r="L22" s="29">
        <f t="shared" si="3"/>
        <v>209.3</v>
      </c>
      <c r="M22" s="29">
        <f t="shared" si="4"/>
        <v>48.139000000000003</v>
      </c>
      <c r="N22" s="29">
        <f t="shared" si="5"/>
        <v>257.43900000000002</v>
      </c>
      <c r="O22" s="1">
        <v>42</v>
      </c>
      <c r="P22" s="29">
        <f t="shared" si="6"/>
        <v>273</v>
      </c>
      <c r="Q22" s="29">
        <f t="shared" si="7"/>
        <v>62.790000000000006</v>
      </c>
      <c r="R22" s="29">
        <f t="shared" si="8"/>
        <v>335.79</v>
      </c>
    </row>
    <row r="23" spans="1:18" x14ac:dyDescent="0.25">
      <c r="A23" s="26" t="s">
        <v>88</v>
      </c>
      <c r="B23" s="1" t="s">
        <v>89</v>
      </c>
      <c r="C23" s="35" t="s">
        <v>90</v>
      </c>
      <c r="D23" s="1" t="s">
        <v>91</v>
      </c>
      <c r="E23" s="1" t="s">
        <v>23</v>
      </c>
      <c r="F23" s="28">
        <v>650</v>
      </c>
      <c r="G23" s="29">
        <v>6</v>
      </c>
      <c r="H23" s="29">
        <f t="shared" si="0"/>
        <v>3900</v>
      </c>
      <c r="I23" s="29">
        <f t="shared" si="1"/>
        <v>897</v>
      </c>
      <c r="J23" s="29">
        <f t="shared" si="2"/>
        <v>4797</v>
      </c>
      <c r="K23" s="1">
        <v>3.35</v>
      </c>
      <c r="L23" s="29">
        <f t="shared" si="3"/>
        <v>2177.5</v>
      </c>
      <c r="M23" s="29">
        <f t="shared" si="4"/>
        <v>500.82500000000005</v>
      </c>
      <c r="N23" s="29">
        <f t="shared" si="5"/>
        <v>2678.3249999999998</v>
      </c>
      <c r="O23" s="1">
        <v>2.78</v>
      </c>
      <c r="P23" s="29">
        <f t="shared" si="6"/>
        <v>1806.9999999999998</v>
      </c>
      <c r="Q23" s="29">
        <f t="shared" si="7"/>
        <v>415.60999999999996</v>
      </c>
      <c r="R23" s="29">
        <f t="shared" si="8"/>
        <v>2222.6099999999997</v>
      </c>
    </row>
    <row r="24" spans="1:18" x14ac:dyDescent="0.25">
      <c r="A24" s="26" t="s">
        <v>92</v>
      </c>
      <c r="B24" s="1" t="s">
        <v>93</v>
      </c>
      <c r="C24" s="35" t="s">
        <v>94</v>
      </c>
      <c r="D24" s="1"/>
      <c r="E24" s="1" t="s">
        <v>23</v>
      </c>
      <c r="F24" s="28">
        <v>195</v>
      </c>
      <c r="G24" s="29">
        <v>7.3</v>
      </c>
      <c r="H24" s="29">
        <f t="shared" si="0"/>
        <v>1423.5</v>
      </c>
      <c r="I24" s="29">
        <f t="shared" si="1"/>
        <v>327.40500000000003</v>
      </c>
      <c r="J24" s="29">
        <f t="shared" si="2"/>
        <v>1750.905</v>
      </c>
      <c r="K24" s="1">
        <v>3.45</v>
      </c>
      <c r="L24" s="29">
        <f t="shared" si="3"/>
        <v>672.75</v>
      </c>
      <c r="M24" s="29">
        <f t="shared" si="4"/>
        <v>154.73250000000002</v>
      </c>
      <c r="N24" s="29">
        <f t="shared" si="5"/>
        <v>827.48250000000007</v>
      </c>
      <c r="O24" s="1">
        <v>4.7</v>
      </c>
      <c r="P24" s="29">
        <f t="shared" si="6"/>
        <v>916.5</v>
      </c>
      <c r="Q24" s="29">
        <f t="shared" si="7"/>
        <v>210.79500000000002</v>
      </c>
      <c r="R24" s="29">
        <f t="shared" si="8"/>
        <v>1127.2950000000001</v>
      </c>
    </row>
    <row r="25" spans="1:18" ht="30" x14ac:dyDescent="0.25">
      <c r="A25" s="26" t="s">
        <v>95</v>
      </c>
      <c r="B25" s="1" t="s">
        <v>96</v>
      </c>
      <c r="C25" s="35" t="s">
        <v>97</v>
      </c>
      <c r="D25" s="1" t="s">
        <v>98</v>
      </c>
      <c r="E25" s="1" t="s">
        <v>23</v>
      </c>
      <c r="F25" s="28">
        <v>26</v>
      </c>
      <c r="G25" s="29">
        <v>8</v>
      </c>
      <c r="H25" s="29">
        <f t="shared" si="0"/>
        <v>208</v>
      </c>
      <c r="I25" s="29">
        <f t="shared" si="1"/>
        <v>47.84</v>
      </c>
      <c r="J25" s="29">
        <f t="shared" si="2"/>
        <v>255.84</v>
      </c>
      <c r="K25" s="1">
        <v>12.4</v>
      </c>
      <c r="L25" s="29">
        <f t="shared" si="3"/>
        <v>322.40000000000003</v>
      </c>
      <c r="M25" s="29">
        <f t="shared" si="4"/>
        <v>74.152000000000015</v>
      </c>
      <c r="N25" s="29">
        <f t="shared" si="5"/>
        <v>396.55200000000002</v>
      </c>
      <c r="O25" s="1">
        <v>17.5</v>
      </c>
      <c r="P25" s="29">
        <f t="shared" si="6"/>
        <v>455</v>
      </c>
      <c r="Q25" s="29">
        <f t="shared" si="7"/>
        <v>104.65</v>
      </c>
      <c r="R25" s="29">
        <f t="shared" si="8"/>
        <v>559.65</v>
      </c>
    </row>
    <row r="26" spans="1:18" ht="30" x14ac:dyDescent="0.25">
      <c r="A26" s="26" t="s">
        <v>99</v>
      </c>
      <c r="B26" s="1" t="s">
        <v>100</v>
      </c>
      <c r="C26" s="35" t="s">
        <v>101</v>
      </c>
      <c r="D26" s="1" t="s">
        <v>102</v>
      </c>
      <c r="E26" s="1" t="s">
        <v>23</v>
      </c>
      <c r="F26" s="28">
        <v>26</v>
      </c>
      <c r="G26" s="29">
        <v>6.2</v>
      </c>
      <c r="H26" s="29">
        <f t="shared" si="0"/>
        <v>161.20000000000002</v>
      </c>
      <c r="I26" s="29">
        <f t="shared" si="1"/>
        <v>37.076000000000008</v>
      </c>
      <c r="J26" s="29">
        <f t="shared" si="2"/>
        <v>198.27600000000001</v>
      </c>
      <c r="K26" s="1">
        <v>9</v>
      </c>
      <c r="L26" s="29">
        <f t="shared" si="3"/>
        <v>234</v>
      </c>
      <c r="M26" s="29">
        <f t="shared" si="4"/>
        <v>53.82</v>
      </c>
      <c r="N26" s="29">
        <f t="shared" si="5"/>
        <v>287.82</v>
      </c>
      <c r="O26" s="1">
        <v>4.7</v>
      </c>
      <c r="P26" s="29">
        <f t="shared" si="6"/>
        <v>122.2</v>
      </c>
      <c r="Q26" s="29">
        <f t="shared" si="7"/>
        <v>28.106000000000002</v>
      </c>
      <c r="R26" s="29">
        <f t="shared" si="8"/>
        <v>150.30600000000001</v>
      </c>
    </row>
    <row r="27" spans="1:18" x14ac:dyDescent="0.25">
      <c r="A27" s="26" t="s">
        <v>103</v>
      </c>
      <c r="B27" s="1" t="s">
        <v>104</v>
      </c>
      <c r="C27" s="35" t="s">
        <v>105</v>
      </c>
      <c r="D27" s="1" t="s">
        <v>106</v>
      </c>
      <c r="E27" s="1" t="s">
        <v>23</v>
      </c>
      <c r="F27" s="28">
        <v>195</v>
      </c>
      <c r="G27" s="29">
        <v>3.7</v>
      </c>
      <c r="H27" s="29">
        <f t="shared" si="0"/>
        <v>721.5</v>
      </c>
      <c r="I27" s="29">
        <f t="shared" si="1"/>
        <v>165.94499999999999</v>
      </c>
      <c r="J27" s="29">
        <f t="shared" si="2"/>
        <v>887.44499999999994</v>
      </c>
      <c r="K27" s="1">
        <v>2</v>
      </c>
      <c r="L27" s="29">
        <f t="shared" si="3"/>
        <v>390</v>
      </c>
      <c r="M27" s="29">
        <f t="shared" si="4"/>
        <v>89.7</v>
      </c>
      <c r="N27" s="29">
        <f t="shared" si="5"/>
        <v>479.7</v>
      </c>
      <c r="O27" s="1">
        <v>4</v>
      </c>
      <c r="P27" s="29">
        <f t="shared" si="6"/>
        <v>780</v>
      </c>
      <c r="Q27" s="29">
        <f t="shared" si="7"/>
        <v>179.4</v>
      </c>
      <c r="R27" s="29">
        <f t="shared" si="8"/>
        <v>959.4</v>
      </c>
    </row>
    <row r="28" spans="1:18" x14ac:dyDescent="0.25">
      <c r="A28" s="26" t="s">
        <v>107</v>
      </c>
      <c r="B28" s="1" t="s">
        <v>108</v>
      </c>
      <c r="C28" s="35" t="s">
        <v>109</v>
      </c>
      <c r="D28" s="1" t="s">
        <v>106</v>
      </c>
      <c r="E28" s="1" t="s">
        <v>23</v>
      </c>
      <c r="F28" s="28">
        <v>195</v>
      </c>
      <c r="G28" s="29">
        <v>3.7</v>
      </c>
      <c r="H28" s="29">
        <f t="shared" si="0"/>
        <v>721.5</v>
      </c>
      <c r="I28" s="29">
        <f t="shared" si="1"/>
        <v>165.94499999999999</v>
      </c>
      <c r="J28" s="29">
        <f t="shared" si="2"/>
        <v>887.44499999999994</v>
      </c>
      <c r="K28" s="1">
        <v>2</v>
      </c>
      <c r="L28" s="29">
        <f t="shared" si="3"/>
        <v>390</v>
      </c>
      <c r="M28" s="29">
        <f t="shared" si="4"/>
        <v>89.7</v>
      </c>
      <c r="N28" s="29">
        <f t="shared" si="5"/>
        <v>479.7</v>
      </c>
      <c r="O28" s="1">
        <v>4</v>
      </c>
      <c r="P28" s="29">
        <f t="shared" si="6"/>
        <v>780</v>
      </c>
      <c r="Q28" s="29">
        <f t="shared" si="7"/>
        <v>179.4</v>
      </c>
      <c r="R28" s="29">
        <f t="shared" si="8"/>
        <v>959.4</v>
      </c>
    </row>
    <row r="29" spans="1:18" x14ac:dyDescent="0.25">
      <c r="A29" s="26" t="s">
        <v>110</v>
      </c>
      <c r="B29" s="1" t="s">
        <v>111</v>
      </c>
      <c r="C29" s="35" t="s">
        <v>112</v>
      </c>
      <c r="D29" s="1" t="s">
        <v>106</v>
      </c>
      <c r="E29" s="1" t="s">
        <v>23</v>
      </c>
      <c r="F29" s="28">
        <v>195</v>
      </c>
      <c r="G29" s="29">
        <v>3.7</v>
      </c>
      <c r="H29" s="29">
        <f t="shared" si="0"/>
        <v>721.5</v>
      </c>
      <c r="I29" s="29">
        <f t="shared" si="1"/>
        <v>165.94499999999999</v>
      </c>
      <c r="J29" s="29">
        <f t="shared" si="2"/>
        <v>887.44499999999994</v>
      </c>
      <c r="K29" s="1">
        <v>2</v>
      </c>
      <c r="L29" s="29">
        <f t="shared" si="3"/>
        <v>390</v>
      </c>
      <c r="M29" s="29">
        <f t="shared" si="4"/>
        <v>89.7</v>
      </c>
      <c r="N29" s="29">
        <f t="shared" si="5"/>
        <v>479.7</v>
      </c>
      <c r="O29" s="1">
        <v>4</v>
      </c>
      <c r="P29" s="29">
        <f t="shared" si="6"/>
        <v>780</v>
      </c>
      <c r="Q29" s="29">
        <f t="shared" si="7"/>
        <v>179.4</v>
      </c>
      <c r="R29" s="29">
        <f t="shared" si="8"/>
        <v>959.4</v>
      </c>
    </row>
    <row r="30" spans="1:18" x14ac:dyDescent="0.25">
      <c r="A30" s="26" t="s">
        <v>113</v>
      </c>
      <c r="B30" s="1" t="s">
        <v>114</v>
      </c>
      <c r="C30" s="35" t="s">
        <v>115</v>
      </c>
      <c r="D30" s="1" t="s">
        <v>106</v>
      </c>
      <c r="E30" s="1" t="s">
        <v>23</v>
      </c>
      <c r="F30" s="28">
        <v>195</v>
      </c>
      <c r="G30" s="29">
        <v>3.7</v>
      </c>
      <c r="H30" s="29">
        <f t="shared" si="0"/>
        <v>721.5</v>
      </c>
      <c r="I30" s="29">
        <f t="shared" si="1"/>
        <v>165.94499999999999</v>
      </c>
      <c r="J30" s="29">
        <f t="shared" si="2"/>
        <v>887.44499999999994</v>
      </c>
      <c r="K30" s="1">
        <v>2</v>
      </c>
      <c r="L30" s="29">
        <f t="shared" si="3"/>
        <v>390</v>
      </c>
      <c r="M30" s="29">
        <f t="shared" si="4"/>
        <v>89.7</v>
      </c>
      <c r="N30" s="29">
        <f t="shared" si="5"/>
        <v>479.7</v>
      </c>
      <c r="O30" s="1">
        <v>4</v>
      </c>
      <c r="P30" s="29">
        <f t="shared" si="6"/>
        <v>780</v>
      </c>
      <c r="Q30" s="29">
        <f t="shared" si="7"/>
        <v>179.4</v>
      </c>
      <c r="R30" s="29">
        <f t="shared" si="8"/>
        <v>959.4</v>
      </c>
    </row>
    <row r="31" spans="1:18" x14ac:dyDescent="0.25">
      <c r="A31" s="26" t="s">
        <v>116</v>
      </c>
      <c r="B31" s="1" t="s">
        <v>117</v>
      </c>
      <c r="C31" s="35" t="s">
        <v>118</v>
      </c>
      <c r="D31" s="1" t="s">
        <v>106</v>
      </c>
      <c r="E31" s="1" t="s">
        <v>23</v>
      </c>
      <c r="F31" s="28">
        <v>195</v>
      </c>
      <c r="G31" s="29">
        <v>9.5</v>
      </c>
      <c r="H31" s="29">
        <f t="shared" si="0"/>
        <v>1852.5</v>
      </c>
      <c r="I31" s="29">
        <f t="shared" si="1"/>
        <v>426.07500000000005</v>
      </c>
      <c r="J31" s="29">
        <f t="shared" si="2"/>
        <v>2278.5749999999998</v>
      </c>
      <c r="K31" s="1">
        <v>2</v>
      </c>
      <c r="L31" s="29">
        <f t="shared" si="3"/>
        <v>390</v>
      </c>
      <c r="M31" s="29">
        <f t="shared" si="4"/>
        <v>89.7</v>
      </c>
      <c r="N31" s="29">
        <f t="shared" si="5"/>
        <v>479.7</v>
      </c>
      <c r="O31" s="1">
        <v>4</v>
      </c>
      <c r="P31" s="29">
        <f t="shared" si="6"/>
        <v>780</v>
      </c>
      <c r="Q31" s="29">
        <f t="shared" si="7"/>
        <v>179.4</v>
      </c>
      <c r="R31" s="29">
        <f t="shared" si="8"/>
        <v>959.4</v>
      </c>
    </row>
    <row r="32" spans="1:18" x14ac:dyDescent="0.25">
      <c r="A32" s="26" t="s">
        <v>119</v>
      </c>
      <c r="B32" s="1" t="s">
        <v>120</v>
      </c>
      <c r="C32" s="35" t="s">
        <v>121</v>
      </c>
      <c r="D32" s="1" t="s">
        <v>122</v>
      </c>
      <c r="E32" s="1" t="s">
        <v>23</v>
      </c>
      <c r="F32" s="28">
        <v>650</v>
      </c>
      <c r="G32" s="29">
        <v>1.2</v>
      </c>
      <c r="H32" s="29">
        <f t="shared" si="0"/>
        <v>780</v>
      </c>
      <c r="I32" s="29">
        <f t="shared" si="1"/>
        <v>179.4</v>
      </c>
      <c r="J32" s="29">
        <f t="shared" si="2"/>
        <v>959.4</v>
      </c>
      <c r="K32" s="1">
        <v>0.89</v>
      </c>
      <c r="L32" s="29">
        <f t="shared" si="3"/>
        <v>578.5</v>
      </c>
      <c r="M32" s="29">
        <f t="shared" si="4"/>
        <v>133.05500000000001</v>
      </c>
      <c r="N32" s="29">
        <f t="shared" si="5"/>
        <v>711.55500000000006</v>
      </c>
      <c r="O32" s="1">
        <v>1.4</v>
      </c>
      <c r="P32" s="29">
        <f t="shared" si="6"/>
        <v>909.99999999999989</v>
      </c>
      <c r="Q32" s="29">
        <f t="shared" si="7"/>
        <v>209.29999999999998</v>
      </c>
      <c r="R32" s="29">
        <f t="shared" si="8"/>
        <v>1119.3</v>
      </c>
    </row>
    <row r="33" spans="1:18" x14ac:dyDescent="0.25">
      <c r="A33" s="26" t="s">
        <v>123</v>
      </c>
      <c r="B33" s="1" t="s">
        <v>124</v>
      </c>
      <c r="C33" s="35" t="s">
        <v>125</v>
      </c>
      <c r="D33" s="1" t="s">
        <v>126</v>
      </c>
      <c r="E33" s="1" t="s">
        <v>23</v>
      </c>
      <c r="F33" s="28">
        <v>39</v>
      </c>
      <c r="G33" s="29">
        <v>29</v>
      </c>
      <c r="H33" s="29">
        <f t="shared" si="0"/>
        <v>1131</v>
      </c>
      <c r="I33" s="29">
        <f t="shared" si="1"/>
        <v>260.13</v>
      </c>
      <c r="J33" s="29">
        <f t="shared" si="2"/>
        <v>1391.13</v>
      </c>
      <c r="K33" s="1">
        <v>2.4500000000000002</v>
      </c>
      <c r="L33" s="29">
        <f t="shared" si="3"/>
        <v>95.550000000000011</v>
      </c>
      <c r="M33" s="29">
        <f t="shared" si="4"/>
        <v>21.976500000000005</v>
      </c>
      <c r="N33" s="29">
        <f t="shared" si="5"/>
        <v>117.52650000000001</v>
      </c>
      <c r="O33" s="1">
        <v>2.4</v>
      </c>
      <c r="P33" s="29">
        <f t="shared" si="6"/>
        <v>93.6</v>
      </c>
      <c r="Q33" s="29">
        <f t="shared" si="7"/>
        <v>21.527999999999999</v>
      </c>
      <c r="R33" s="29">
        <f t="shared" si="8"/>
        <v>115.12799999999999</v>
      </c>
    </row>
    <row r="34" spans="1:18" ht="30" x14ac:dyDescent="0.25">
      <c r="A34" s="26" t="s">
        <v>127</v>
      </c>
      <c r="B34" s="1" t="s">
        <v>128</v>
      </c>
      <c r="C34" s="35" t="s">
        <v>129</v>
      </c>
      <c r="D34" s="1"/>
      <c r="E34" s="1" t="s">
        <v>23</v>
      </c>
      <c r="F34" s="28">
        <v>3.9</v>
      </c>
      <c r="G34" s="29">
        <v>4.0999999999999996</v>
      </c>
      <c r="H34" s="29">
        <f t="shared" si="0"/>
        <v>15.989999999999998</v>
      </c>
      <c r="I34" s="29">
        <f>H35*0.23</f>
        <v>49.873200000000004</v>
      </c>
      <c r="J34" s="29">
        <f>H35+I34</f>
        <v>266.71320000000003</v>
      </c>
      <c r="K34" s="1">
        <v>14.5</v>
      </c>
      <c r="L34" s="29">
        <f t="shared" si="3"/>
        <v>56.55</v>
      </c>
      <c r="M34" s="29">
        <f t="shared" si="4"/>
        <v>13.006499999999999</v>
      </c>
      <c r="N34" s="29">
        <f t="shared" si="5"/>
        <v>69.5565</v>
      </c>
      <c r="O34" s="1">
        <v>18.7</v>
      </c>
      <c r="P34" s="29">
        <f t="shared" si="6"/>
        <v>72.929999999999993</v>
      </c>
      <c r="Q34" s="29">
        <f t="shared" si="7"/>
        <v>16.773899999999998</v>
      </c>
      <c r="R34" s="29">
        <f t="shared" si="8"/>
        <v>89.70389999999999</v>
      </c>
    </row>
    <row r="35" spans="1:18" x14ac:dyDescent="0.25">
      <c r="A35" s="26" t="s">
        <v>146</v>
      </c>
      <c r="B35" s="1" t="s">
        <v>130</v>
      </c>
      <c r="C35" s="35" t="s">
        <v>131</v>
      </c>
      <c r="D35" s="1" t="s">
        <v>132</v>
      </c>
      <c r="E35" s="1" t="s">
        <v>133</v>
      </c>
      <c r="F35" s="28">
        <v>10</v>
      </c>
      <c r="G35" s="29">
        <v>55.6</v>
      </c>
      <c r="H35" s="29">
        <f>G35*F34</f>
        <v>216.84</v>
      </c>
      <c r="I35" s="29">
        <f>H36*0.23</f>
        <v>215.28</v>
      </c>
      <c r="J35" s="29">
        <f>H36+I35</f>
        <v>1151.28</v>
      </c>
      <c r="K35" s="1">
        <v>48.5</v>
      </c>
      <c r="L35" s="29">
        <f t="shared" si="3"/>
        <v>485</v>
      </c>
      <c r="M35" s="29">
        <f t="shared" si="4"/>
        <v>111.55000000000001</v>
      </c>
      <c r="N35" s="29">
        <f t="shared" si="5"/>
        <v>596.54999999999995</v>
      </c>
      <c r="O35" s="1">
        <v>45</v>
      </c>
      <c r="P35" s="29">
        <f t="shared" si="6"/>
        <v>450</v>
      </c>
      <c r="Q35" s="29">
        <f t="shared" si="7"/>
        <v>103.5</v>
      </c>
      <c r="R35" s="29">
        <f t="shared" si="8"/>
        <v>553.5</v>
      </c>
    </row>
    <row r="36" spans="1:18" x14ac:dyDescent="0.25">
      <c r="A36" s="26" t="s">
        <v>147</v>
      </c>
      <c r="B36" s="1" t="s">
        <v>134</v>
      </c>
      <c r="C36" s="35" t="s">
        <v>135</v>
      </c>
      <c r="D36" s="1"/>
      <c r="E36" s="1" t="s">
        <v>23</v>
      </c>
      <c r="F36" s="28">
        <v>1560</v>
      </c>
      <c r="G36" s="29">
        <v>0.6</v>
      </c>
      <c r="H36" s="29">
        <f t="shared" si="0"/>
        <v>936</v>
      </c>
      <c r="I36" s="29">
        <f>H37*0.23</f>
        <v>41.86</v>
      </c>
      <c r="J36" s="29">
        <f>H37+I36</f>
        <v>223.86</v>
      </c>
      <c r="K36" s="1">
        <v>0.3</v>
      </c>
      <c r="L36" s="29">
        <f t="shared" si="3"/>
        <v>468</v>
      </c>
      <c r="M36" s="29">
        <f t="shared" si="4"/>
        <v>107.64</v>
      </c>
      <c r="N36" s="29">
        <f t="shared" si="5"/>
        <v>575.64</v>
      </c>
      <c r="O36" s="1">
        <v>0.24</v>
      </c>
      <c r="P36" s="29">
        <f t="shared" si="6"/>
        <v>374.4</v>
      </c>
      <c r="Q36" s="29">
        <f t="shared" si="7"/>
        <v>86.111999999999995</v>
      </c>
      <c r="R36" s="29">
        <f t="shared" si="8"/>
        <v>460.51199999999994</v>
      </c>
    </row>
    <row r="37" spans="1:18" x14ac:dyDescent="0.25">
      <c r="A37" s="26" t="s">
        <v>148</v>
      </c>
      <c r="B37" s="1" t="s">
        <v>136</v>
      </c>
      <c r="C37" s="35" t="s">
        <v>137</v>
      </c>
      <c r="D37" s="1"/>
      <c r="E37" s="1" t="s">
        <v>23</v>
      </c>
      <c r="F37" s="28">
        <v>130</v>
      </c>
      <c r="G37" s="29">
        <v>1.4</v>
      </c>
      <c r="H37" s="29">
        <f t="shared" si="0"/>
        <v>182</v>
      </c>
      <c r="I37" s="29">
        <f>H38*0.23</f>
        <v>0</v>
      </c>
      <c r="J37" s="29">
        <f>H38+I37</f>
        <v>0</v>
      </c>
      <c r="K37" s="1">
        <v>0.78</v>
      </c>
      <c r="L37" s="29">
        <f t="shared" si="3"/>
        <v>101.4</v>
      </c>
      <c r="M37" s="29">
        <f t="shared" si="4"/>
        <v>23.322000000000003</v>
      </c>
      <c r="N37" s="29">
        <f t="shared" si="5"/>
        <v>124.72200000000001</v>
      </c>
      <c r="O37" s="1">
        <v>1.1200000000000001</v>
      </c>
      <c r="P37" s="29">
        <f t="shared" si="6"/>
        <v>145.60000000000002</v>
      </c>
      <c r="Q37" s="29">
        <f t="shared" si="7"/>
        <v>33.488000000000007</v>
      </c>
      <c r="R37" s="29">
        <f t="shared" si="8"/>
        <v>179.08800000000002</v>
      </c>
    </row>
    <row r="38" spans="1:18" ht="15.75" thickBot="1" x14ac:dyDescent="0.3">
      <c r="A38" s="26"/>
      <c r="B38" s="1"/>
      <c r="C38" s="27"/>
      <c r="D38" s="1"/>
      <c r="E38" s="1"/>
      <c r="F38" s="1"/>
      <c r="G38" s="1"/>
      <c r="H38" s="30"/>
      <c r="I38" s="1"/>
      <c r="J38" s="1"/>
      <c r="K38" s="1"/>
      <c r="L38" s="30"/>
      <c r="M38" s="29"/>
      <c r="N38" s="29"/>
      <c r="O38" s="1"/>
      <c r="P38" s="31"/>
      <c r="Q38" s="29"/>
      <c r="R38" s="29"/>
    </row>
    <row r="39" spans="1:18" ht="15.75" thickBot="1" x14ac:dyDescent="0.3">
      <c r="A39" s="10" t="s">
        <v>138</v>
      </c>
      <c r="B39" s="11"/>
      <c r="C39" s="11"/>
      <c r="D39" s="9"/>
      <c r="E39" s="9"/>
      <c r="F39" s="9"/>
      <c r="G39" s="12"/>
      <c r="H39" s="16">
        <f>SUM(H6:H38)</f>
        <v>38477.529999999992</v>
      </c>
      <c r="I39" s="17"/>
      <c r="J39" s="17"/>
      <c r="K39" s="32"/>
      <c r="L39" s="33">
        <f>SUM(L6:L38)</f>
        <v>29921.29</v>
      </c>
      <c r="M39" s="32"/>
      <c r="N39" s="32"/>
      <c r="O39" s="32"/>
      <c r="P39" s="33">
        <f>SUM(P6:P38)</f>
        <v>27329.579999999998</v>
      </c>
      <c r="Q39" s="32"/>
      <c r="R39" s="32"/>
    </row>
    <row r="40" spans="1:18" ht="15.75" thickBot="1" x14ac:dyDescent="0.3">
      <c r="A40" s="10" t="s">
        <v>139</v>
      </c>
      <c r="B40" s="11"/>
      <c r="C40" s="11"/>
      <c r="D40" s="11"/>
      <c r="E40" s="11"/>
      <c r="F40" s="11"/>
      <c r="G40" s="11"/>
      <c r="H40" s="42"/>
      <c r="I40" s="16">
        <f>SUM(I6:I39)</f>
        <v>8846.154199999999</v>
      </c>
      <c r="J40" s="17"/>
      <c r="K40" s="32"/>
      <c r="L40" s="32"/>
      <c r="M40" s="33">
        <f>SUM(M6:M39)</f>
        <v>6881.8967000000002</v>
      </c>
      <c r="N40" s="32"/>
      <c r="O40" s="32"/>
      <c r="P40" s="32"/>
      <c r="Q40" s="33">
        <f>SUM(Q6:Q39)</f>
        <v>6285.803399999998</v>
      </c>
      <c r="R40" s="32"/>
    </row>
    <row r="41" spans="1:18" ht="15.75" thickBot="1" x14ac:dyDescent="0.3">
      <c r="A41" s="10" t="s">
        <v>140</v>
      </c>
      <c r="B41" s="11"/>
      <c r="C41" s="11"/>
      <c r="D41" s="11"/>
      <c r="E41" s="11"/>
      <c r="F41" s="11"/>
      <c r="G41" s="11"/>
      <c r="H41" s="11"/>
      <c r="I41" s="42"/>
      <c r="J41" s="16">
        <f>SUM(J6:J40)</f>
        <v>47307.694199999984</v>
      </c>
      <c r="K41" s="32"/>
      <c r="L41" s="32"/>
      <c r="M41" s="32"/>
      <c r="N41" s="33">
        <f>SUM(N6:N40)</f>
        <v>36803.186699999991</v>
      </c>
      <c r="O41" s="32"/>
      <c r="P41" s="32"/>
      <c r="Q41" s="32"/>
      <c r="R41" s="33">
        <f>SUM(R6:R40)</f>
        <v>33615.383400000006</v>
      </c>
    </row>
    <row r="42" spans="1:18" x14ac:dyDescent="0.25">
      <c r="F42"/>
    </row>
    <row r="43" spans="1:18" x14ac:dyDescent="0.25">
      <c r="F43"/>
      <c r="J43" s="14">
        <f>H39+L39+P39</f>
        <v>95728.4</v>
      </c>
    </row>
    <row r="44" spans="1:18" x14ac:dyDescent="0.25">
      <c r="F44"/>
      <c r="J44" s="15">
        <f>J43/3</f>
        <v>31909.466666666664</v>
      </c>
    </row>
    <row r="47" spans="1:18" x14ac:dyDescent="0.25">
      <c r="H47" s="3"/>
      <c r="J47" s="3"/>
      <c r="O47" s="3" t="s">
        <v>142</v>
      </c>
    </row>
    <row r="48" spans="1:18" x14ac:dyDescent="0.25">
      <c r="H48" s="3"/>
      <c r="J48" s="3"/>
      <c r="O48" s="3" t="s">
        <v>143</v>
      </c>
    </row>
  </sheetData>
  <mergeCells count="5">
    <mergeCell ref="A39:G39"/>
    <mergeCell ref="A40:H40"/>
    <mergeCell ref="A41:I41"/>
    <mergeCell ref="A2:J2"/>
    <mergeCell ref="F1:R1"/>
  </mergeCells>
  <phoneticPr fontId="8" type="noConversion"/>
  <pageMargins left="0.25" right="0.25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Ziejka</dc:creator>
  <cp:lastModifiedBy>Urszula Ziejka</cp:lastModifiedBy>
  <cp:lastPrinted>2025-01-28T07:59:15Z</cp:lastPrinted>
  <dcterms:created xsi:type="dcterms:W3CDTF">2025-01-20T11:38:56Z</dcterms:created>
  <dcterms:modified xsi:type="dcterms:W3CDTF">2025-01-28T07:59:18Z</dcterms:modified>
</cp:coreProperties>
</file>